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vcsb-my.sharepoint.com/personal/tdubose_vcsb_org/Documents/Budget/"/>
    </mc:Choice>
  </mc:AlternateContent>
  <xr:revisionPtr revIDLastSave="0" documentId="8_{5EC9AA28-0A0E-43F6-A913-5B096D0EF454}" xr6:coauthVersionLast="47" xr6:coauthVersionMax="47" xr10:uidLastSave="{00000000-0000-0000-0000-000000000000}"/>
  <bookViews>
    <workbookView xWindow="28680" yWindow="-120" windowWidth="29040" windowHeight="15840" xr2:uid="{A3DEAFAF-7A1C-4F73-ADF7-C9ACF6A8E597}"/>
  </bookViews>
  <sheets>
    <sheet name="FY 2026 Adopted Budget" sheetId="1" r:id="rId1"/>
    <sheet name="Sheet3"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4" l="1"/>
  <c r="C8" i="4"/>
  <c r="C7" i="4"/>
  <c r="C6" i="4"/>
  <c r="C5" i="4"/>
  <c r="C4" i="4"/>
  <c r="C3" i="4"/>
  <c r="C12" i="4" l="1"/>
  <c r="C10" i="4"/>
  <c r="C11" i="4"/>
  <c r="C13" i="4" l="1"/>
  <c r="A11" i="4"/>
  <c r="A13" i="4" l="1"/>
  <c r="A12" i="4"/>
</calcChain>
</file>

<file path=xl/sharedStrings.xml><?xml version="1.0" encoding="utf-8"?>
<sst xmlns="http://schemas.openxmlformats.org/spreadsheetml/2006/main" count="68" uniqueCount="60">
  <si>
    <t>Adopted Budget</t>
  </si>
  <si>
    <t>Difference ($)</t>
  </si>
  <si>
    <t>Variance (%)</t>
  </si>
  <si>
    <t>Actual</t>
  </si>
  <si>
    <r>
      <t>Gross Charges</t>
    </r>
    <r>
      <rPr>
        <vertAlign val="superscript"/>
        <sz val="8.25"/>
        <color rgb="FF000000"/>
        <rFont val="Microsoft Sans Serif"/>
        <family val="2"/>
      </rPr>
      <t>1</t>
    </r>
  </si>
  <si>
    <r>
      <t>less:  Contractual Adjustments</t>
    </r>
    <r>
      <rPr>
        <vertAlign val="superscript"/>
        <sz val="8.25"/>
        <color rgb="FF000000"/>
        <rFont val="Microsoft Sans Serif"/>
        <family val="2"/>
      </rPr>
      <t>2</t>
    </r>
  </si>
  <si>
    <t>Net Collectible Charges</t>
  </si>
  <si>
    <r>
      <t>Other Fees</t>
    </r>
    <r>
      <rPr>
        <vertAlign val="superscript"/>
        <sz val="8.25"/>
        <color rgb="FF000000"/>
        <rFont val="Microsoft Sans Serif"/>
        <family val="2"/>
      </rPr>
      <t>3,4</t>
    </r>
  </si>
  <si>
    <t>Interest Income</t>
  </si>
  <si>
    <t>Miscellaneous Revenue</t>
  </si>
  <si>
    <t>Other Revenue</t>
  </si>
  <si>
    <t>Net Revenue</t>
  </si>
  <si>
    <t>Wages and Benefits</t>
  </si>
  <si>
    <t>Occupancy</t>
  </si>
  <si>
    <t>Staff Training/Conferences</t>
  </si>
  <si>
    <t>Vehicle Expense</t>
  </si>
  <si>
    <t>Supplies</t>
  </si>
  <si>
    <t>Equipment</t>
  </si>
  <si>
    <t>Professional Services</t>
  </si>
  <si>
    <t>Miscellaneous</t>
  </si>
  <si>
    <t>Client Related</t>
  </si>
  <si>
    <t>Depreciation</t>
  </si>
  <si>
    <t>Total Operating Expenses</t>
  </si>
  <si>
    <t>Surplus/(Deficit)</t>
  </si>
  <si>
    <t>Admin Allocation</t>
  </si>
  <si>
    <t>Total Direct &amp; Alloc Expense</t>
  </si>
  <si>
    <t>Baseline Surplus/(Deficit) After Alloc</t>
  </si>
  <si>
    <t>Key Assumptions/Notes</t>
  </si>
  <si>
    <t xml:space="preserve">Actual            Projected </t>
  </si>
  <si>
    <t>5. The FY 2026 Adopted Budget includes a compensation package of a 3.0% COLA and 1.5% Bonus for all qualified VCSB FTES and for eight new positions (7.50 FTEs), if qualified.  Of the eight new positions included in the FY 2026 Adopted Budget, two positions are expected to produce $95,000 in revenue, while four are fully offset by estimated revenue.  The FY 2026 Adopted Budget contains a 20% increase in health insurance costs for Plan Year 2026 using current (and improving) utilization trends with employee/employer cost sharing for all qualified employees and enhancement positions.  The 3.0% COLA is effective for July 15, 2025, while the 1.5% Bonus will be effective December 15, 2025, but dependent upon Medicaid reimbursement revenue meetings projections from June 2025.</t>
  </si>
  <si>
    <t>7. The FY 2026 Adopted Budget includes an elimination of 16 vacant positions (14.50 FTEs) for an estimated $1,206,816 in expenditure savings.</t>
  </si>
  <si>
    <t>6. The FY 2026 Adopted Budget also contains an enhancement package of small capital related related projects and/or capital budget expenditures for the following: new First Street Intermediate Care Facility (ICF), current ICFs, Information Technology, and Sanger's Lane facility.  These amounts are reflected in the FY 2026 Adopted Capital Budget (June 2025).  The proposed Crisis Receiving/Stabilization-Detox Facility in Fishersville, VA (Augusta County) is being funded pay-as-you go and through a series of one-time and recurring state grants and routine local government contributions, donations and a one-time use of $1.5 million  VCSB fund balance.</t>
  </si>
  <si>
    <t>4. The FY 2026 Adopted Budget includes projected revenue for state supported wages and salaries and revenue projected mostly based upon a three-year average.</t>
  </si>
  <si>
    <t>2. Contractual adjustments within the FY 2026 Adopted Budget are set at approximately 8% of gross charges, which is in line with historical performance.  Some expenditure areas within the FY 2026 Baseline budget were adjusted to inflation depending upon expenditure type.</t>
  </si>
  <si>
    <t xml:space="preserve">3. Other Fees includes known award amounts for FY 2026 from DBHDS and other grantors.  Any other future amounts unbudgeted will be considered for future budget amendments (supplemental appropriations) to the FY 2026 Adopted Budget.  </t>
  </si>
  <si>
    <t>REVENUE</t>
  </si>
  <si>
    <t>1. The FY 2026 Adopted Budget does not include any Medicaid reimbursement revenue reductions resulting from enactment of US House Resolution 1 (July 4, 2025) due to many post-FY 2026 enactment dates for various components of the law.  If Medicaid reimbursement revenue levels decline vs. FY 2026 Medicaid reimbursement forecasts prepared in June 2025, VCSB staff will bring forward to the VCSB Board of Directors recommended amendments (recissions) to the FY 2026 Adopted Budget, which may include reconsideration of the 1.5% Bonus for qualified VCSB positions.  The 1.0% Bonus is scheduled to be made effective on December 15, 2025.</t>
  </si>
  <si>
    <r>
      <t>OPERATING EXPENSES</t>
    </r>
    <r>
      <rPr>
        <vertAlign val="superscript"/>
        <sz val="8.25"/>
        <color rgb="FF000000"/>
        <rFont val="Microsoft Sans Serif"/>
        <family val="2"/>
      </rPr>
      <t>2</t>
    </r>
  </si>
  <si>
    <t>ADDENDUM:</t>
  </si>
  <si>
    <t>FY 2024 Fund Balance (designated)</t>
  </si>
  <si>
    <t>CRC Reserve by Board of Directors (A&amp;E and FFE&amp;S) + ADP FBG for SU Furniture (Small Project)</t>
  </si>
  <si>
    <t>FY 2024 Fund Balance (earmarked)</t>
  </si>
  <si>
    <t>DBHDS Base, Localities &amp; DAP for CRC/CSU-D Project</t>
  </si>
  <si>
    <t>FY 2025 Fund Balance (earmarked)</t>
  </si>
  <si>
    <t>DBHDS Base &amp; Localities for CRC/CSU-D Project</t>
  </si>
  <si>
    <t>FY 2025 Fund Balance (undesignated)</t>
  </si>
  <si>
    <t>FY 2026 Capital Project Requests  - Excl. CRC/CSU-D Project &amp; SU Furnishings (ADT SBG Funded)</t>
  </si>
  <si>
    <t xml:space="preserve">FY 2025 Pending Grant </t>
  </si>
  <si>
    <t>DBHDS Promissary for CRC/CSU-D Project</t>
  </si>
  <si>
    <t>FY 2026 Future Donations/Contributions</t>
  </si>
  <si>
    <t>VCO Donations for CRC/CSU-D Project</t>
  </si>
  <si>
    <t xml:space="preserve">FY 2026 Future Grant &amp; Locality Payments  </t>
  </si>
  <si>
    <t>DBHDS Base for CRC/CSU-D Project</t>
  </si>
  <si>
    <t>% SHARE</t>
  </si>
  <si>
    <t xml:space="preserve"> Subtotal, All Sources</t>
  </si>
  <si>
    <t>Total, Use of Fund Balance (All Types &amp; FYs)</t>
  </si>
  <si>
    <t>Held to date</t>
  </si>
  <si>
    <t>FY 2026 Future Revenue</t>
  </si>
  <si>
    <t>Not held to date</t>
  </si>
  <si>
    <t xml:space="preserve">   Total, All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</si>
</sst>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_);\([$$]#,##0\)"/>
    <numFmt numFmtId="165" formatCode="0.0%"/>
    <numFmt numFmtId="166" formatCode="_(* #,##0_);_(* \(#,##0\);_(* &quot;-&quot;??_);_(@_)"/>
  </numFmts>
  <fonts count="10" x14ac:knownFonts="1">
    <font>
      <sz val="8.25"/>
      <color rgb="FF000000"/>
      <name val="Microsoft Sans Serif"/>
      <family val="2"/>
    </font>
    <font>
      <sz val="11"/>
      <color theme="1"/>
      <name val="Aptos Narrow"/>
      <family val="2"/>
      <scheme val="minor"/>
    </font>
    <font>
      <sz val="8.25"/>
      <color rgb="FF000000"/>
      <name val="Microsoft Sans Serif"/>
      <family val="2"/>
    </font>
    <font>
      <sz val="8"/>
      <color rgb="FF000000"/>
      <name val="Microsoft Sans Serif"/>
      <family val="2"/>
    </font>
    <font>
      <vertAlign val="superscript"/>
      <sz val="8.25"/>
      <color rgb="FF000000"/>
      <name val="Microsoft Sans Serif"/>
      <family val="2"/>
    </font>
    <font>
      <sz val="9"/>
      <color rgb="FF000000"/>
      <name val="Microsoft Sans Serif"/>
      <family val="2"/>
    </font>
    <font>
      <b/>
      <u/>
      <sz val="8"/>
      <color rgb="FF000000"/>
      <name val="Microsoft Sans Serif"/>
      <family val="2"/>
    </font>
    <font>
      <b/>
      <sz val="11"/>
      <color theme="1"/>
      <name val="Aptos Narrow"/>
      <family val="2"/>
      <scheme val="minor"/>
    </font>
    <font>
      <b/>
      <i/>
      <sz val="11"/>
      <color theme="1"/>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double">
        <color rgb="FF000000"/>
      </right>
      <top/>
      <bottom style="thin">
        <color rgb="FF000000"/>
      </bottom>
      <diagonal/>
    </border>
    <border>
      <left/>
      <right style="double">
        <color rgb="FF000000"/>
      </right>
      <top/>
      <bottom/>
      <diagonal/>
    </border>
    <border>
      <left/>
      <right/>
      <top/>
      <bottom style="thin">
        <color indexed="64"/>
      </bottom>
      <diagonal/>
    </border>
    <border>
      <left style="double">
        <color rgb="FF000000"/>
      </left>
      <right/>
      <top/>
      <bottom style="thin">
        <color indexed="64"/>
      </bottom>
      <diagonal/>
    </border>
    <border>
      <left/>
      <right/>
      <top style="thin">
        <color indexed="64"/>
      </top>
      <bottom/>
      <diagonal/>
    </border>
    <border>
      <left style="double">
        <color rgb="FF000000"/>
      </left>
      <right/>
      <top style="thin">
        <color indexed="64"/>
      </top>
      <bottom style="thin">
        <color indexed="64"/>
      </bottom>
      <diagonal/>
    </border>
    <border>
      <left/>
      <right/>
      <top/>
      <bottom style="double">
        <color rgb="FF000000"/>
      </bottom>
      <diagonal/>
    </border>
    <border>
      <left/>
      <right/>
      <top/>
      <bottom style="double">
        <color indexed="64"/>
      </bottom>
      <diagonal/>
    </border>
    <border>
      <left/>
      <right style="double">
        <color rgb="FF000000"/>
      </right>
      <top/>
      <bottom style="double">
        <color rgb="FF000000"/>
      </bottom>
      <diagonal/>
    </border>
    <border>
      <left style="double">
        <color rgb="FF000000"/>
      </left>
      <right/>
      <top/>
      <bottom style="double">
        <color indexed="64"/>
      </bottom>
      <diagonal/>
    </border>
  </borders>
  <cellStyleXfs count="6">
    <xf numFmtId="0" fontId="0" fillId="0" borderId="0" applyAlignment="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0" fillId="0" borderId="0" xfId="0" applyAlignment="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right" vertical="center" wrapText="1"/>
    </xf>
    <xf numFmtId="0" fontId="0" fillId="0" borderId="0" xfId="0" applyAlignment="1">
      <alignment horizontal="right" vertical="center"/>
    </xf>
    <xf numFmtId="9" fontId="0" fillId="0" borderId="7" xfId="2" applyFont="1" applyBorder="1" applyAlignment="1">
      <alignment horizontal="right" vertical="center" wrapText="1"/>
    </xf>
    <xf numFmtId="0" fontId="0" fillId="0" borderId="0" xfId="0" applyAlignment="1">
      <alignment horizontal="left" vertical="center"/>
    </xf>
    <xf numFmtId="41" fontId="0" fillId="0" borderId="0" xfId="1" applyNumberFormat="1" applyFont="1" applyAlignment="1">
      <alignment horizontal="right" vertical="center" wrapText="1"/>
    </xf>
    <xf numFmtId="41" fontId="0" fillId="0" borderId="0" xfId="1" applyNumberFormat="1" applyFont="1" applyAlignment="1">
      <alignment horizontal="right" vertical="center"/>
    </xf>
    <xf numFmtId="164" fontId="0" fillId="0" borderId="0" xfId="0" applyNumberFormat="1" applyAlignment="1">
      <alignment horizontal="right" wrapText="1"/>
    </xf>
    <xf numFmtId="41" fontId="0" fillId="0" borderId="0" xfId="1" applyNumberFormat="1" applyFont="1" applyAlignment="1">
      <alignment horizontal="right"/>
    </xf>
    <xf numFmtId="41" fontId="0" fillId="0" borderId="5" xfId="1" applyNumberFormat="1" applyFont="1" applyBorder="1" applyAlignment="1">
      <alignment horizontal="right" vertical="center" wrapText="1"/>
    </xf>
    <xf numFmtId="41" fontId="0" fillId="0" borderId="8" xfId="1" applyNumberFormat="1" applyFont="1" applyBorder="1" applyAlignment="1">
      <alignment horizontal="right" vertical="center" wrapText="1"/>
    </xf>
    <xf numFmtId="41" fontId="0" fillId="0" borderId="8" xfId="1" applyNumberFormat="1" applyFont="1" applyBorder="1" applyAlignment="1">
      <alignment horizontal="right" vertical="center"/>
    </xf>
    <xf numFmtId="9" fontId="0" fillId="0" borderId="6" xfId="2" applyFont="1" applyBorder="1" applyAlignment="1">
      <alignment horizontal="right" vertical="center" wrapText="1"/>
    </xf>
    <xf numFmtId="41" fontId="0" fillId="0" borderId="9" xfId="1" applyNumberFormat="1" applyFont="1" applyBorder="1" applyAlignment="1">
      <alignment horizontal="right" vertical="center" wrapText="1"/>
    </xf>
    <xf numFmtId="41" fontId="0" fillId="0" borderId="5" xfId="1" applyNumberFormat="1" applyFont="1" applyBorder="1" applyAlignment="1">
      <alignment horizontal="right" vertical="center"/>
    </xf>
    <xf numFmtId="37" fontId="0" fillId="0" borderId="5" xfId="0" applyNumberFormat="1" applyBorder="1" applyAlignment="1">
      <alignment horizontal="right" wrapText="1"/>
    </xf>
    <xf numFmtId="41" fontId="0" fillId="0" borderId="5" xfId="1" applyNumberFormat="1" applyFont="1" applyBorder="1" applyAlignment="1">
      <alignment horizontal="right"/>
    </xf>
    <xf numFmtId="37" fontId="0" fillId="0" borderId="0" xfId="0" applyNumberFormat="1" applyAlignment="1">
      <alignment horizontal="right" wrapText="1"/>
    </xf>
    <xf numFmtId="0" fontId="0" fillId="0" borderId="0" xfId="0" applyAlignment="1">
      <alignment horizontal="right" wrapText="1"/>
    </xf>
    <xf numFmtId="41" fontId="0" fillId="0" borderId="10" xfId="1" applyNumberFormat="1" applyFont="1" applyBorder="1" applyAlignment="1">
      <alignment horizontal="right" vertical="center"/>
    </xf>
    <xf numFmtId="41" fontId="0" fillId="0" borderId="11" xfId="1" applyNumberFormat="1" applyFont="1" applyBorder="1" applyAlignment="1">
      <alignment horizontal="right" vertical="center" wrapText="1"/>
    </xf>
    <xf numFmtId="41" fontId="0" fillId="0" borderId="13" xfId="1" applyNumberFormat="1" applyFont="1" applyBorder="1" applyAlignment="1">
      <alignment horizontal="right" vertical="center" wrapText="1"/>
    </xf>
    <xf numFmtId="41" fontId="0" fillId="0" borderId="12" xfId="1" applyNumberFormat="1" applyFont="1" applyBorder="1" applyAlignment="1">
      <alignment horizontal="right" vertical="center" wrapText="1"/>
    </xf>
    <xf numFmtId="41" fontId="0" fillId="0" borderId="12" xfId="1" applyNumberFormat="1" applyFont="1" applyBorder="1" applyAlignment="1">
      <alignment horizontal="right" vertical="center"/>
    </xf>
    <xf numFmtId="9" fontId="0" fillId="0" borderId="14" xfId="2" applyFont="1" applyBorder="1" applyAlignment="1">
      <alignment horizontal="right" vertical="center" wrapText="1"/>
    </xf>
    <xf numFmtId="41" fontId="0" fillId="0" borderId="15" xfId="1" applyNumberFormat="1" applyFont="1" applyBorder="1" applyAlignment="1">
      <alignment horizontal="right" vertical="center" wrapText="1"/>
    </xf>
    <xf numFmtId="37" fontId="0" fillId="0" borderId="12" xfId="0" applyNumberFormat="1" applyBorder="1" applyAlignment="1">
      <alignment horizontal="right" wrapText="1"/>
    </xf>
    <xf numFmtId="41" fontId="0" fillId="0" borderId="12" xfId="1" applyNumberFormat="1" applyFont="1" applyBorder="1" applyAlignment="1">
      <alignment horizontal="right"/>
    </xf>
    <xf numFmtId="43" fontId="0" fillId="0" borderId="5" xfId="1" applyFont="1" applyBorder="1" applyAlignment="1">
      <alignment horizontal="right" wrapText="1"/>
    </xf>
    <xf numFmtId="0" fontId="0" fillId="0" borderId="0" xfId="0" applyAlignment="1">
      <alignment horizontal="left" vertical="center" wrapText="1"/>
    </xf>
    <xf numFmtId="37" fontId="0" fillId="0" borderId="0" xfId="0" applyNumberFormat="1" applyAlignment="1">
      <alignment horizontal="right" vertical="center" wrapText="1"/>
    </xf>
    <xf numFmtId="37" fontId="0" fillId="0" borderId="0" xfId="0" applyNumberFormat="1" applyAlignment="1">
      <alignment horizontal="right" vertical="center"/>
    </xf>
    <xf numFmtId="165" fontId="0" fillId="0" borderId="0" xfId="2" applyNumberFormat="1" applyFont="1" applyBorder="1" applyAlignment="1">
      <alignment horizontal="right" vertical="center" wrapText="1"/>
    </xf>
    <xf numFmtId="37" fontId="0" fillId="0" borderId="0" xfId="1" applyNumberFormat="1" applyFont="1" applyBorder="1" applyAlignment="1">
      <alignment horizontal="right" vertical="center" wrapText="1"/>
    </xf>
    <xf numFmtId="37" fontId="0" fillId="0" borderId="0" xfId="0" applyNumberFormat="1" applyAlignment="1">
      <alignment horizontal="right"/>
    </xf>
    <xf numFmtId="0" fontId="3" fillId="0" borderId="0" xfId="0" applyFont="1" applyAlignment="1">
      <alignment vertical="center"/>
    </xf>
    <xf numFmtId="0" fontId="6" fillId="0" borderId="0" xfId="0" applyFont="1" applyAlignment="1">
      <alignment vertical="center"/>
    </xf>
    <xf numFmtId="9" fontId="3" fillId="0" borderId="0" xfId="2" applyFont="1" applyAlignment="1">
      <alignment vertical="center"/>
    </xf>
    <xf numFmtId="0" fontId="5" fillId="0" borderId="0" xfId="0" applyFont="1" applyAlignment="1">
      <alignment vertical="center"/>
    </xf>
    <xf numFmtId="9" fontId="5" fillId="0" borderId="0" xfId="2" applyFont="1" applyAlignment="1">
      <alignment vertical="center"/>
    </xf>
    <xf numFmtId="9" fontId="0" fillId="0" borderId="0" xfId="2" applyFont="1" applyAlignment="1">
      <alignment vertical="center"/>
    </xf>
    <xf numFmtId="0" fontId="3" fillId="0" borderId="4" xfId="0" applyFont="1" applyBorder="1" applyAlignment="1">
      <alignment horizontal="center" vertical="center" wrapText="1"/>
    </xf>
    <xf numFmtId="0" fontId="0" fillId="0" borderId="3" xfId="0" applyBorder="1" applyAlignment="1">
      <alignment horizontal="center" vertical="center"/>
    </xf>
    <xf numFmtId="0" fontId="1" fillId="0" borderId="0" xfId="3"/>
    <xf numFmtId="0" fontId="7" fillId="0" borderId="0" xfId="3" applyFont="1"/>
    <xf numFmtId="38" fontId="1" fillId="0" borderId="0" xfId="3" applyNumberFormat="1"/>
    <xf numFmtId="0" fontId="8" fillId="0" borderId="0" xfId="3" applyFont="1"/>
    <xf numFmtId="166" fontId="9" fillId="0" borderId="0" xfId="4" applyNumberFormat="1" applyFont="1"/>
    <xf numFmtId="43" fontId="9" fillId="0" borderId="0" xfId="4" applyFont="1"/>
    <xf numFmtId="166" fontId="1" fillId="0" borderId="0" xfId="3" applyNumberFormat="1"/>
    <xf numFmtId="0" fontId="1" fillId="2" borderId="4" xfId="3" applyFill="1" applyBorder="1"/>
    <xf numFmtId="38" fontId="1" fillId="2" borderId="4" xfId="3" applyNumberFormat="1" applyFill="1" applyBorder="1"/>
    <xf numFmtId="0" fontId="1" fillId="4" borderId="4" xfId="3" applyFill="1" applyBorder="1"/>
    <xf numFmtId="38" fontId="1" fillId="4" borderId="4" xfId="3" applyNumberFormat="1" applyFill="1" applyBorder="1"/>
    <xf numFmtId="0" fontId="1" fillId="0" borderId="4" xfId="3" applyBorder="1" applyAlignment="1">
      <alignment horizontal="center"/>
    </xf>
    <xf numFmtId="0" fontId="1" fillId="0" borderId="4" xfId="3" applyBorder="1"/>
    <xf numFmtId="38" fontId="1" fillId="0" borderId="4" xfId="3" applyNumberFormat="1" applyBorder="1"/>
    <xf numFmtId="9" fontId="9" fillId="0" borderId="4" xfId="5" applyFont="1" applyBorder="1" applyAlignment="1">
      <alignment horizontal="center"/>
    </xf>
    <xf numFmtId="166" fontId="9" fillId="0" borderId="4" xfId="4" applyNumberFormat="1" applyFont="1" applyBorder="1"/>
    <xf numFmtId="0" fontId="0" fillId="0" borderId="4" xfId="0" applyBorder="1" applyAlignment="1">
      <alignment horizontal="center" vertical="center"/>
    </xf>
    <xf numFmtId="9" fontId="0" fillId="0" borderId="4" xfId="2" applyFont="1" applyBorder="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cellXfs>
  <cellStyles count="6">
    <cellStyle name="Comma" xfId="1" builtinId="3"/>
    <cellStyle name="Comma 2" xfId="4" xr:uid="{BC01A825-C23B-432D-8EDD-082ECAD4E613}"/>
    <cellStyle name="Normal" xfId="0" builtinId="0"/>
    <cellStyle name="Normal 2" xfId="3" xr:uid="{ADFC6C61-FD2A-435D-82AC-F36418F975BD}"/>
    <cellStyle name="Percent" xfId="2" builtinId="5"/>
    <cellStyle name="Percent 2" xfId="5" xr:uid="{2A1193D2-F931-4689-93E8-A24A38A3DC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062BC-338F-4433-9534-7FB53D4645C2}">
  <sheetPr>
    <pageSetUpPr fitToPage="1"/>
  </sheetPr>
  <dimension ref="A1:P42"/>
  <sheetViews>
    <sheetView tabSelected="1" view="pageLayout" zoomScale="130" zoomScalePageLayoutView="130" workbookViewId="0">
      <selection activeCell="G1" sqref="G1"/>
    </sheetView>
  </sheetViews>
  <sheetFormatPr defaultColWidth="9.33203125" defaultRowHeight="10.5" x14ac:dyDescent="0.15"/>
  <cols>
    <col min="1" max="1" width="30.6640625" style="1" bestFit="1" customWidth="1"/>
    <col min="2" max="3" width="11.1640625" style="1" bestFit="1" customWidth="1"/>
    <col min="4" max="4" width="12" style="1" bestFit="1" customWidth="1"/>
    <col min="5" max="5" width="11.33203125" style="1" bestFit="1" customWidth="1"/>
    <col min="6" max="6" width="15.5" style="1" bestFit="1" customWidth="1"/>
    <col min="7" max="7" width="11.1640625" style="43" bestFit="1" customWidth="1"/>
    <col min="8" max="8" width="12" style="43" bestFit="1" customWidth="1"/>
    <col min="9" max="9" width="11.33203125" style="43" bestFit="1" customWidth="1"/>
    <col min="10" max="10" width="11.6640625" style="43" bestFit="1" customWidth="1"/>
    <col min="11" max="11" width="11.33203125" style="43" bestFit="1" customWidth="1"/>
    <col min="12" max="14" width="11.33203125" style="1" bestFit="1" customWidth="1"/>
    <col min="15" max="15" width="12" style="1" bestFit="1" customWidth="1"/>
    <col min="16" max="16" width="11.33203125" style="1" bestFit="1" customWidth="1"/>
    <col min="17" max="16384" width="9.33203125" style="1"/>
  </cols>
  <sheetData>
    <row r="1" spans="1:14" x14ac:dyDescent="0.15">
      <c r="B1" s="3">
        <v>2026</v>
      </c>
      <c r="C1" s="3">
        <v>2025</v>
      </c>
      <c r="D1" s="62" t="s">
        <v>1</v>
      </c>
      <c r="E1" s="63" t="s">
        <v>2</v>
      </c>
      <c r="F1" s="3">
        <v>2025</v>
      </c>
      <c r="G1" s="3">
        <v>2025</v>
      </c>
      <c r="H1" s="62" t="s">
        <v>1</v>
      </c>
      <c r="I1" s="63" t="s">
        <v>2</v>
      </c>
      <c r="J1" s="45">
        <v>2024</v>
      </c>
      <c r="K1" s="3">
        <v>2023</v>
      </c>
      <c r="L1" s="3">
        <v>2022</v>
      </c>
      <c r="M1" s="3">
        <v>2021</v>
      </c>
      <c r="N1" s="3">
        <v>2020</v>
      </c>
    </row>
    <row r="2" spans="1:14" ht="21" x14ac:dyDescent="0.15">
      <c r="B2" s="44" t="s">
        <v>0</v>
      </c>
      <c r="C2" s="2" t="s">
        <v>0</v>
      </c>
      <c r="D2" s="62"/>
      <c r="E2" s="63"/>
      <c r="F2" s="2" t="s">
        <v>28</v>
      </c>
      <c r="G2" s="2" t="s">
        <v>0</v>
      </c>
      <c r="H2" s="62"/>
      <c r="I2" s="63"/>
      <c r="J2" s="3" t="s">
        <v>3</v>
      </c>
      <c r="K2" s="3" t="s">
        <v>3</v>
      </c>
      <c r="L2" s="3" t="s">
        <v>3</v>
      </c>
      <c r="M2" s="3" t="s">
        <v>3</v>
      </c>
      <c r="N2" s="3" t="s">
        <v>3</v>
      </c>
    </row>
    <row r="3" spans="1:14" x14ac:dyDescent="0.15">
      <c r="A3" s="7" t="s">
        <v>35</v>
      </c>
      <c r="B3" s="4"/>
      <c r="C3" s="4"/>
      <c r="D3" s="5"/>
      <c r="E3" s="6"/>
      <c r="F3" s="4"/>
      <c r="G3" s="4"/>
      <c r="H3" s="5"/>
      <c r="I3" s="6"/>
      <c r="J3" s="4"/>
      <c r="K3" s="4"/>
      <c r="L3" s="5"/>
      <c r="M3" s="4"/>
      <c r="N3" s="4"/>
    </row>
    <row r="4" spans="1:14" x14ac:dyDescent="0.15">
      <c r="A4" s="7" t="s">
        <v>4</v>
      </c>
      <c r="B4" s="8">
        <v>19956041</v>
      </c>
      <c r="C4" s="8">
        <v>19235935</v>
      </c>
      <c r="D4" s="9">
        <v>720106</v>
      </c>
      <c r="E4" s="6">
        <v>3.7435456087785701E-2</v>
      </c>
      <c r="F4" s="8">
        <v>15210907.98</v>
      </c>
      <c r="G4" s="8">
        <v>19235935</v>
      </c>
      <c r="H4" s="9">
        <v>-4025027.0199999996</v>
      </c>
      <c r="I4" s="6">
        <v>-0.26461451382733298</v>
      </c>
      <c r="J4" s="10">
        <v>14367096</v>
      </c>
      <c r="K4" s="11">
        <v>15188950.4</v>
      </c>
      <c r="L4" s="11">
        <v>14691943.26</v>
      </c>
      <c r="M4" s="11">
        <v>14680572.609999999</v>
      </c>
      <c r="N4" s="11">
        <v>14401078.029999999</v>
      </c>
    </row>
    <row r="5" spans="1:14" ht="12" customHeight="1" x14ac:dyDescent="0.15">
      <c r="A5" s="7" t="s">
        <v>5</v>
      </c>
      <c r="B5" s="13">
        <v>1452244.68</v>
      </c>
      <c r="C5" s="12">
        <v>1234017</v>
      </c>
      <c r="D5" s="14">
        <v>218227.67999999993</v>
      </c>
      <c r="E5" s="15">
        <v>0.17684333360075261</v>
      </c>
      <c r="F5" s="16">
        <v>819231.74</v>
      </c>
      <c r="G5" s="12">
        <v>1234017</v>
      </c>
      <c r="H5" s="17">
        <v>-414785.26</v>
      </c>
      <c r="I5" s="15">
        <v>-0.50631004604387031</v>
      </c>
      <c r="J5" s="18">
        <v>714781</v>
      </c>
      <c r="K5" s="19">
        <v>1245494.56</v>
      </c>
      <c r="L5" s="19">
        <v>1533755.52</v>
      </c>
      <c r="M5" s="19">
        <v>1743839.23</v>
      </c>
      <c r="N5" s="19">
        <v>1574276.66</v>
      </c>
    </row>
    <row r="6" spans="1:14" x14ac:dyDescent="0.15">
      <c r="A6" s="7" t="s">
        <v>6</v>
      </c>
      <c r="B6" s="8">
        <v>18503796.32</v>
      </c>
      <c r="C6" s="8">
        <v>18001918</v>
      </c>
      <c r="D6" s="9">
        <v>501878.3200000003</v>
      </c>
      <c r="E6" s="6">
        <v>2.7879158209697451E-2</v>
      </c>
      <c r="F6" s="8">
        <v>14391676.24</v>
      </c>
      <c r="G6" s="8">
        <v>18001918</v>
      </c>
      <c r="H6" s="9">
        <v>-3610241.76</v>
      </c>
      <c r="I6" s="6">
        <v>-0.25085623799441448</v>
      </c>
      <c r="J6" s="20">
        <v>13652315</v>
      </c>
      <c r="K6" s="11">
        <v>13943455.84</v>
      </c>
      <c r="L6" s="11">
        <v>13158187.74</v>
      </c>
      <c r="M6" s="11">
        <v>12936733.379999999</v>
      </c>
      <c r="N6" s="11">
        <v>12826801.369999999</v>
      </c>
    </row>
    <row r="7" spans="1:14" x14ac:dyDescent="0.15">
      <c r="A7" s="7"/>
      <c r="B7" s="8"/>
      <c r="C7" s="8"/>
      <c r="D7" s="9"/>
      <c r="E7" s="6"/>
      <c r="F7" s="8"/>
      <c r="G7" s="8"/>
      <c r="H7" s="9"/>
      <c r="I7" s="6"/>
      <c r="J7" s="21"/>
      <c r="K7" s="11"/>
      <c r="L7" s="11"/>
      <c r="M7" s="11"/>
      <c r="N7" s="11"/>
    </row>
    <row r="8" spans="1:14" ht="13.5" customHeight="1" x14ac:dyDescent="0.15">
      <c r="A8" s="7" t="s">
        <v>7</v>
      </c>
      <c r="B8" s="8">
        <v>14893851.029999999</v>
      </c>
      <c r="C8" s="8">
        <v>13767405</v>
      </c>
      <c r="D8" s="9">
        <v>1126446.0299999993</v>
      </c>
      <c r="E8" s="6">
        <v>8.1819778672887103E-2</v>
      </c>
      <c r="F8" s="8">
        <v>15841896.529999999</v>
      </c>
      <c r="G8" s="8">
        <v>13767405</v>
      </c>
      <c r="H8" s="9">
        <v>2074491.5299999993</v>
      </c>
      <c r="I8" s="6">
        <v>0.13094969570540424</v>
      </c>
      <c r="J8" s="20">
        <v>13206012</v>
      </c>
      <c r="K8" s="11">
        <v>11340987.439999999</v>
      </c>
      <c r="L8" s="11">
        <v>11097023.689999999</v>
      </c>
      <c r="M8" s="11">
        <v>8923446.5899999999</v>
      </c>
      <c r="N8" s="11">
        <v>7389501.5999999996</v>
      </c>
    </row>
    <row r="9" spans="1:14" x14ac:dyDescent="0.15">
      <c r="A9" s="7" t="s">
        <v>8</v>
      </c>
      <c r="B9" s="8">
        <v>110000</v>
      </c>
      <c r="C9" s="8">
        <v>110000</v>
      </c>
      <c r="D9" s="9">
        <v>0</v>
      </c>
      <c r="E9" s="6">
        <v>0</v>
      </c>
      <c r="F9" s="8">
        <v>116937.13</v>
      </c>
      <c r="G9" s="8">
        <v>110000</v>
      </c>
      <c r="H9" s="9">
        <v>6937.1300000000047</v>
      </c>
      <c r="I9" s="6">
        <v>5.9323586956512478E-2</v>
      </c>
      <c r="J9" s="20">
        <v>58201</v>
      </c>
      <c r="K9" s="11">
        <v>26736.22</v>
      </c>
      <c r="L9" s="11">
        <v>4182.75</v>
      </c>
      <c r="M9" s="11">
        <v>2728.41</v>
      </c>
      <c r="N9" s="11">
        <v>4764.6499999999996</v>
      </c>
    </row>
    <row r="10" spans="1:14" x14ac:dyDescent="0.15">
      <c r="A10" s="7" t="s">
        <v>9</v>
      </c>
      <c r="B10" s="13">
        <v>1363443</v>
      </c>
      <c r="C10" s="12">
        <v>1072751</v>
      </c>
      <c r="D10" s="14">
        <v>290692</v>
      </c>
      <c r="E10" s="15">
        <v>0.27097807412903835</v>
      </c>
      <c r="F10" s="16">
        <v>1078142.74</v>
      </c>
      <c r="G10" s="12">
        <v>1072751</v>
      </c>
      <c r="H10" s="9">
        <v>5391.7399999999907</v>
      </c>
      <c r="I10" s="15">
        <v>5.000951914771499E-3</v>
      </c>
      <c r="J10" s="18">
        <v>1188168</v>
      </c>
      <c r="K10" s="19">
        <v>1217024.45</v>
      </c>
      <c r="L10" s="19">
        <v>1352193.72</v>
      </c>
      <c r="M10" s="19">
        <v>1434733.78</v>
      </c>
      <c r="N10" s="19">
        <v>1647936.15</v>
      </c>
    </row>
    <row r="11" spans="1:14" x14ac:dyDescent="0.15">
      <c r="A11" s="7" t="s">
        <v>10</v>
      </c>
      <c r="B11" s="8">
        <v>16367294.029999999</v>
      </c>
      <c r="C11" s="8">
        <v>14950156</v>
      </c>
      <c r="D11" s="9">
        <v>1417138.0299999993</v>
      </c>
      <c r="E11" s="6">
        <v>9.4790852349634303E-2</v>
      </c>
      <c r="F11" s="8">
        <v>17036976.399999999</v>
      </c>
      <c r="G11" s="8">
        <v>14950156</v>
      </c>
      <c r="H11" s="22">
        <v>2086820.3999999985</v>
      </c>
      <c r="I11" s="6">
        <v>0.1224877202975992</v>
      </c>
      <c r="J11" s="20">
        <v>14452381</v>
      </c>
      <c r="K11" s="11">
        <v>12584748.109999999</v>
      </c>
      <c r="L11" s="11">
        <v>12453400.16</v>
      </c>
      <c r="M11" s="11">
        <v>10360908.779999999</v>
      </c>
      <c r="N11" s="11">
        <v>9042202.4000000004</v>
      </c>
    </row>
    <row r="12" spans="1:14" x14ac:dyDescent="0.15">
      <c r="A12" s="7"/>
      <c r="B12" s="8"/>
      <c r="C12" s="8"/>
      <c r="D12" s="9"/>
      <c r="E12" s="6"/>
      <c r="F12" s="8"/>
      <c r="G12" s="8"/>
      <c r="H12" s="9"/>
      <c r="I12" s="6"/>
      <c r="J12" s="21"/>
      <c r="K12" s="11"/>
      <c r="L12" s="11"/>
      <c r="M12" s="11"/>
      <c r="N12" s="11"/>
    </row>
    <row r="13" spans="1:14" x14ac:dyDescent="0.15">
      <c r="A13" s="7" t="s">
        <v>11</v>
      </c>
      <c r="B13" s="12">
        <v>34871090.350000001</v>
      </c>
      <c r="C13" s="12">
        <v>32952074</v>
      </c>
      <c r="D13" s="14">
        <v>1919016.3500000015</v>
      </c>
      <c r="E13" s="15">
        <v>5.823658777896655E-2</v>
      </c>
      <c r="F13" s="16">
        <v>31428652.640000001</v>
      </c>
      <c r="G13" s="12">
        <v>32952074</v>
      </c>
      <c r="H13" s="14">
        <v>-1523421.3600000013</v>
      </c>
      <c r="I13" s="15">
        <v>-4.8472372565571145E-2</v>
      </c>
      <c r="J13" s="18">
        <v>28104696</v>
      </c>
      <c r="K13" s="19">
        <v>26528203.949999999</v>
      </c>
      <c r="L13" s="19">
        <v>25611587.899999999</v>
      </c>
      <c r="M13" s="19">
        <v>23297642.159999996</v>
      </c>
      <c r="N13" s="19">
        <v>21869003.77</v>
      </c>
    </row>
    <row r="14" spans="1:14" x14ac:dyDescent="0.15">
      <c r="A14" s="7"/>
      <c r="B14" s="8">
        <v>0</v>
      </c>
      <c r="C14" s="8"/>
      <c r="D14" s="9"/>
      <c r="E14" s="6"/>
      <c r="F14" s="8"/>
      <c r="G14" s="8"/>
      <c r="H14" s="9"/>
      <c r="I14" s="6"/>
      <c r="J14" s="21"/>
      <c r="K14" s="11"/>
      <c r="L14" s="11"/>
      <c r="M14" s="11"/>
      <c r="N14" s="11"/>
    </row>
    <row r="15" spans="1:14" x14ac:dyDescent="0.15">
      <c r="A15" s="7" t="s">
        <v>37</v>
      </c>
      <c r="B15" s="8"/>
      <c r="C15" s="8"/>
      <c r="D15" s="9"/>
      <c r="E15" s="6"/>
      <c r="F15" s="8"/>
      <c r="G15" s="8"/>
      <c r="H15" s="9"/>
      <c r="I15" s="6"/>
      <c r="J15" s="21"/>
      <c r="K15" s="11"/>
      <c r="L15" s="11"/>
      <c r="M15" s="11"/>
      <c r="N15" s="11"/>
    </row>
    <row r="16" spans="1:14" x14ac:dyDescent="0.15">
      <c r="A16" s="7" t="s">
        <v>12</v>
      </c>
      <c r="B16" s="8">
        <v>23895646.16</v>
      </c>
      <c r="C16" s="8">
        <v>24182406</v>
      </c>
      <c r="D16" s="9">
        <v>-286759.83999999985</v>
      </c>
      <c r="E16" s="6">
        <v>-1.1858201371691463E-2</v>
      </c>
      <c r="F16" s="8">
        <v>20074452.16</v>
      </c>
      <c r="G16" s="8">
        <v>24182406</v>
      </c>
      <c r="H16" s="9">
        <v>-4107953.84</v>
      </c>
      <c r="I16" s="6">
        <v>-0.20463591271424264</v>
      </c>
      <c r="J16" s="20">
        <v>17241489</v>
      </c>
      <c r="K16" s="11">
        <v>13612926.1</v>
      </c>
      <c r="L16" s="11">
        <v>12820236.73</v>
      </c>
      <c r="M16" s="11">
        <v>13060338.279999999</v>
      </c>
      <c r="N16" s="11">
        <v>15638446.91</v>
      </c>
    </row>
    <row r="17" spans="1:16" x14ac:dyDescent="0.15">
      <c r="A17" s="7" t="s">
        <v>13</v>
      </c>
      <c r="B17" s="8">
        <v>662744</v>
      </c>
      <c r="C17" s="8">
        <v>800507</v>
      </c>
      <c r="D17" s="9">
        <v>-137763</v>
      </c>
      <c r="E17" s="6">
        <v>-0.17209468499338545</v>
      </c>
      <c r="F17" s="8">
        <v>591910.73</v>
      </c>
      <c r="G17" s="8">
        <v>800507</v>
      </c>
      <c r="H17" s="9">
        <v>-208596.27000000002</v>
      </c>
      <c r="I17" s="6">
        <v>-0.35241170573136937</v>
      </c>
      <c r="J17" s="20">
        <v>548222</v>
      </c>
      <c r="K17" s="11">
        <v>534995.88</v>
      </c>
      <c r="L17" s="11">
        <v>511281.53</v>
      </c>
      <c r="M17" s="11">
        <v>440866.36</v>
      </c>
      <c r="N17" s="11">
        <v>602887.16</v>
      </c>
    </row>
    <row r="18" spans="1:16" x14ac:dyDescent="0.15">
      <c r="A18" s="7" t="s">
        <v>14</v>
      </c>
      <c r="B18" s="8">
        <v>215749</v>
      </c>
      <c r="C18" s="8">
        <v>388273</v>
      </c>
      <c r="D18" s="9">
        <v>-172524</v>
      </c>
      <c r="E18" s="6">
        <v>-0.44433684546697816</v>
      </c>
      <c r="F18" s="8">
        <v>375451.66</v>
      </c>
      <c r="G18" s="8">
        <v>388273</v>
      </c>
      <c r="H18" s="9">
        <v>-12821.340000000026</v>
      </c>
      <c r="I18" s="6">
        <v>-3.4149109901391902E-2</v>
      </c>
      <c r="J18" s="20">
        <v>215257</v>
      </c>
      <c r="K18" s="11">
        <v>115921.53</v>
      </c>
      <c r="L18" s="11">
        <v>128862.85</v>
      </c>
      <c r="M18" s="11">
        <v>43036.83</v>
      </c>
      <c r="N18" s="11">
        <v>137485.20000000001</v>
      </c>
    </row>
    <row r="19" spans="1:16" x14ac:dyDescent="0.15">
      <c r="A19" s="7" t="s">
        <v>15</v>
      </c>
      <c r="B19" s="8">
        <v>309440</v>
      </c>
      <c r="C19" s="8">
        <v>209582</v>
      </c>
      <c r="D19" s="9">
        <v>99858</v>
      </c>
      <c r="E19" s="6">
        <v>0.47646267332118214</v>
      </c>
      <c r="F19" s="8">
        <v>323302.84999999998</v>
      </c>
      <c r="G19" s="8">
        <v>209582</v>
      </c>
      <c r="H19" s="9">
        <v>113720.84999999998</v>
      </c>
      <c r="I19" s="6">
        <v>0.35174713121149409</v>
      </c>
      <c r="J19" s="20">
        <v>266413</v>
      </c>
      <c r="K19" s="11">
        <v>145941.72</v>
      </c>
      <c r="L19" s="11">
        <v>208741.91</v>
      </c>
      <c r="M19" s="11">
        <v>211373</v>
      </c>
      <c r="N19" s="11">
        <v>329947.46999999997</v>
      </c>
    </row>
    <row r="20" spans="1:16" x14ac:dyDescent="0.15">
      <c r="A20" s="7" t="s">
        <v>16</v>
      </c>
      <c r="B20" s="8">
        <v>1289514.1100000001</v>
      </c>
      <c r="C20" s="8">
        <v>891751</v>
      </c>
      <c r="D20" s="9">
        <v>397763.1100000001</v>
      </c>
      <c r="E20" s="6">
        <v>0.44604728225704271</v>
      </c>
      <c r="F20" s="8">
        <v>1200077.3400000001</v>
      </c>
      <c r="G20" s="8">
        <v>891751</v>
      </c>
      <c r="H20" s="9">
        <v>308326.34000000008</v>
      </c>
      <c r="I20" s="6">
        <v>0.25692205804002605</v>
      </c>
      <c r="J20" s="20">
        <v>834971</v>
      </c>
      <c r="K20" s="11">
        <v>419811.44</v>
      </c>
      <c r="L20" s="11">
        <v>401268.34</v>
      </c>
      <c r="M20" s="11">
        <v>482074.23</v>
      </c>
      <c r="N20" s="11">
        <v>743941.02</v>
      </c>
    </row>
    <row r="21" spans="1:16" x14ac:dyDescent="0.15">
      <c r="A21" s="7" t="s">
        <v>17</v>
      </c>
      <c r="B21" s="8">
        <v>67750</v>
      </c>
      <c r="C21" s="8">
        <v>93086</v>
      </c>
      <c r="D21" s="9">
        <v>-25336</v>
      </c>
      <c r="E21" s="6">
        <v>-0.27217841565863826</v>
      </c>
      <c r="F21" s="8">
        <v>48539.51</v>
      </c>
      <c r="G21" s="8">
        <v>93086</v>
      </c>
      <c r="H21" s="9">
        <v>-44546.49</v>
      </c>
      <c r="I21" s="6">
        <v>-0.91773670562393395</v>
      </c>
      <c r="J21" s="20">
        <v>-98904</v>
      </c>
      <c r="K21" s="11">
        <v>57541.95</v>
      </c>
      <c r="L21" s="11">
        <v>-13671.68</v>
      </c>
      <c r="M21" s="11">
        <v>39277.449999999997</v>
      </c>
      <c r="N21" s="11">
        <v>91033.79</v>
      </c>
    </row>
    <row r="22" spans="1:16" x14ac:dyDescent="0.15">
      <c r="A22" s="7" t="s">
        <v>18</v>
      </c>
      <c r="B22" s="8">
        <v>1776656</v>
      </c>
      <c r="C22" s="8">
        <v>2265523</v>
      </c>
      <c r="D22" s="9">
        <v>-488867</v>
      </c>
      <c r="E22" s="6">
        <v>-0.21578549412210779</v>
      </c>
      <c r="F22" s="8">
        <v>1954669.87</v>
      </c>
      <c r="G22" s="8">
        <v>2265523</v>
      </c>
      <c r="H22" s="9">
        <v>-310853.12999999989</v>
      </c>
      <c r="I22" s="6">
        <v>-0.159031013252381</v>
      </c>
      <c r="J22" s="20">
        <v>2247046</v>
      </c>
      <c r="K22" s="11">
        <v>2388741.81</v>
      </c>
      <c r="L22" s="11">
        <v>2363046.27</v>
      </c>
      <c r="M22" s="11">
        <v>1946608.07</v>
      </c>
      <c r="N22" s="11">
        <v>1758142.16</v>
      </c>
    </row>
    <row r="23" spans="1:16" x14ac:dyDescent="0.15">
      <c r="A23" s="7" t="s">
        <v>19</v>
      </c>
      <c r="B23" s="8">
        <v>544773</v>
      </c>
      <c r="C23" s="8">
        <v>256048</v>
      </c>
      <c r="D23" s="9">
        <v>288725</v>
      </c>
      <c r="E23" s="6">
        <v>1.1276206023870525</v>
      </c>
      <c r="F23" s="8">
        <v>354545.29</v>
      </c>
      <c r="G23" s="8">
        <v>256048</v>
      </c>
      <c r="H23" s="9">
        <v>98497.289999999979</v>
      </c>
      <c r="I23" s="6">
        <v>0.27781299816449395</v>
      </c>
      <c r="J23" s="20">
        <v>379583</v>
      </c>
      <c r="K23" s="11">
        <v>348829.79</v>
      </c>
      <c r="L23" s="11">
        <v>582201.65</v>
      </c>
      <c r="M23" s="11">
        <v>607742.07999999996</v>
      </c>
      <c r="N23" s="11">
        <v>359797.95</v>
      </c>
    </row>
    <row r="24" spans="1:16" x14ac:dyDescent="0.15">
      <c r="A24" s="7" t="s">
        <v>20</v>
      </c>
      <c r="B24" s="8">
        <v>3654576</v>
      </c>
      <c r="C24" s="8">
        <v>2873882</v>
      </c>
      <c r="D24" s="9">
        <v>780694</v>
      </c>
      <c r="E24" s="6">
        <v>0.27165137608294287</v>
      </c>
      <c r="F24" s="8">
        <v>3370057.6</v>
      </c>
      <c r="G24" s="8">
        <v>2873882</v>
      </c>
      <c r="H24" s="9">
        <v>496175.60000000009</v>
      </c>
      <c r="I24" s="6">
        <v>0.14723059926334792</v>
      </c>
      <c r="J24" s="20">
        <v>2750681</v>
      </c>
      <c r="K24" s="11">
        <v>3328674.7</v>
      </c>
      <c r="L24" s="11">
        <v>4083610.36</v>
      </c>
      <c r="M24" s="11">
        <v>3790611.02</v>
      </c>
      <c r="N24" s="11">
        <v>2364722.81</v>
      </c>
    </row>
    <row r="25" spans="1:16" x14ac:dyDescent="0.15">
      <c r="A25" s="7" t="s">
        <v>21</v>
      </c>
      <c r="B25" s="13">
        <v>321776</v>
      </c>
      <c r="C25" s="12">
        <v>484065</v>
      </c>
      <c r="D25" s="9">
        <v>-162289</v>
      </c>
      <c r="E25" s="15">
        <v>-0.33526282627333104</v>
      </c>
      <c r="F25" s="16">
        <v>295726.88</v>
      </c>
      <c r="G25" s="12">
        <v>484065</v>
      </c>
      <c r="H25" s="9">
        <v>-188338.12</v>
      </c>
      <c r="I25" s="15">
        <v>-0.63686506955336619</v>
      </c>
      <c r="J25" s="18">
        <v>431633</v>
      </c>
      <c r="K25" s="19">
        <v>301477.94</v>
      </c>
      <c r="L25" s="19">
        <v>331454.12</v>
      </c>
      <c r="M25" s="19">
        <v>315335.73</v>
      </c>
      <c r="N25" s="19">
        <v>408900.15</v>
      </c>
    </row>
    <row r="26" spans="1:16" x14ac:dyDescent="0.15">
      <c r="A26" s="7" t="s">
        <v>22</v>
      </c>
      <c r="B26" s="13">
        <v>32738624.27</v>
      </c>
      <c r="C26" s="12">
        <v>32445123</v>
      </c>
      <c r="D26" s="22">
        <v>293501.26999999955</v>
      </c>
      <c r="E26" s="15">
        <v>9.0460828273019513E-3</v>
      </c>
      <c r="F26" s="23">
        <v>28588733.890000004</v>
      </c>
      <c r="G26" s="12">
        <v>32445123</v>
      </c>
      <c r="H26" s="22">
        <v>-3856389.1099999957</v>
      </c>
      <c r="I26" s="15">
        <v>-0.13489191668431719</v>
      </c>
      <c r="J26" s="18">
        <v>24816391</v>
      </c>
      <c r="K26" s="19">
        <v>21254862.859999999</v>
      </c>
      <c r="L26" s="19">
        <v>21417032.079999998</v>
      </c>
      <c r="M26" s="19">
        <v>20937263.049999997</v>
      </c>
      <c r="N26" s="19">
        <v>22435304.619999997</v>
      </c>
    </row>
    <row r="27" spans="1:16" x14ac:dyDescent="0.15">
      <c r="A27" s="7"/>
      <c r="B27" s="8"/>
      <c r="C27" s="8"/>
      <c r="D27" s="22"/>
      <c r="E27" s="6"/>
      <c r="F27" s="8"/>
      <c r="G27" s="8"/>
      <c r="H27" s="22"/>
      <c r="I27" s="6"/>
      <c r="J27" s="1"/>
      <c r="K27" s="11"/>
      <c r="L27" s="11"/>
      <c r="M27" s="11"/>
      <c r="N27" s="11"/>
    </row>
    <row r="28" spans="1:16" ht="11.25" thickBot="1" x14ac:dyDescent="0.2">
      <c r="A28" s="7" t="s">
        <v>23</v>
      </c>
      <c r="B28" s="24">
        <v>2132466.080000001</v>
      </c>
      <c r="C28" s="25">
        <v>506950</v>
      </c>
      <c r="D28" s="26">
        <v>1625516.080000001</v>
      </c>
      <c r="E28" s="27">
        <v>3.2064623335634699</v>
      </c>
      <c r="F28" s="28">
        <v>2839918.7499999963</v>
      </c>
      <c r="G28" s="25">
        <v>506950</v>
      </c>
      <c r="H28" s="26">
        <v>2332968.7499999963</v>
      </c>
      <c r="I28" s="27">
        <v>0.82149137189224142</v>
      </c>
      <c r="J28" s="29">
        <v>3288305</v>
      </c>
      <c r="K28" s="30">
        <v>5273341.09</v>
      </c>
      <c r="L28" s="30">
        <v>4194555.82</v>
      </c>
      <c r="M28" s="30">
        <v>2360379.1099999994</v>
      </c>
      <c r="N28" s="30">
        <v>-566300.84999999776</v>
      </c>
    </row>
    <row r="29" spans="1:16" ht="11.25" thickTop="1" x14ac:dyDescent="0.15">
      <c r="A29" s="7" t="s">
        <v>24</v>
      </c>
      <c r="B29" s="13">
        <v>0</v>
      </c>
      <c r="C29" s="12">
        <v>0</v>
      </c>
      <c r="D29" s="12">
        <v>0</v>
      </c>
      <c r="E29" s="15"/>
      <c r="F29" s="12">
        <v>0</v>
      </c>
      <c r="G29" s="12">
        <v>0</v>
      </c>
      <c r="H29" s="12">
        <v>0</v>
      </c>
      <c r="I29" s="15"/>
      <c r="J29" s="31">
        <v>0</v>
      </c>
      <c r="K29" s="19">
        <v>-1643.63</v>
      </c>
      <c r="L29" s="19">
        <v>0</v>
      </c>
      <c r="M29" s="19">
        <v>0</v>
      </c>
      <c r="N29" s="19">
        <v>0</v>
      </c>
    </row>
    <row r="30" spans="1:16" ht="11.25" thickBot="1" x14ac:dyDescent="0.2">
      <c r="A30" s="7" t="s">
        <v>25</v>
      </c>
      <c r="B30" s="25">
        <v>32738624.27</v>
      </c>
      <c r="C30" s="25">
        <v>32445123</v>
      </c>
      <c r="D30" s="26">
        <v>293501.26999999955</v>
      </c>
      <c r="E30" s="27">
        <v>9.0460828273019513E-3</v>
      </c>
      <c r="F30" s="28">
        <v>24651273.293333333</v>
      </c>
      <c r="G30" s="25">
        <v>32445123</v>
      </c>
      <c r="H30" s="26">
        <v>-7793849.706666667</v>
      </c>
      <c r="I30" s="27">
        <v>-0.31616418405350399</v>
      </c>
      <c r="J30" s="29">
        <v>24816391</v>
      </c>
      <c r="K30" s="30">
        <v>21253219.23</v>
      </c>
      <c r="L30" s="30">
        <v>21417032.079999998</v>
      </c>
      <c r="M30" s="30">
        <v>20937263.049999997</v>
      </c>
      <c r="N30" s="30">
        <v>22435304.619999997</v>
      </c>
    </row>
    <row r="31" spans="1:16" ht="12" thickTop="1" thickBot="1" x14ac:dyDescent="0.2">
      <c r="A31" s="32" t="s">
        <v>26</v>
      </c>
      <c r="B31" s="25">
        <v>2132466.0800000019</v>
      </c>
      <c r="C31" s="25">
        <v>506951</v>
      </c>
      <c r="D31" s="26">
        <v>1625515.0800000019</v>
      </c>
      <c r="E31" s="27">
        <v>3.2064540359916478</v>
      </c>
      <c r="F31" s="28">
        <v>3451588.2666666666</v>
      </c>
      <c r="G31" s="25">
        <v>506951</v>
      </c>
      <c r="H31" s="26">
        <v>2944637.2666666666</v>
      </c>
      <c r="I31" s="27">
        <v>0.8531252974476059</v>
      </c>
      <c r="J31" s="29">
        <v>3288305</v>
      </c>
      <c r="K31" s="30">
        <v>5274984.7199999988</v>
      </c>
      <c r="L31" s="30">
        <v>4194555.82</v>
      </c>
      <c r="M31" s="30">
        <v>2360379.1099999994</v>
      </c>
      <c r="N31" s="30">
        <v>-566300.84999999776</v>
      </c>
    </row>
    <row r="32" spans="1:16" ht="11.25" thickTop="1" x14ac:dyDescent="0.15">
      <c r="A32" s="7"/>
      <c r="B32" s="33"/>
      <c r="C32" s="33"/>
      <c r="D32" s="33"/>
      <c r="E32" s="33"/>
      <c r="F32" s="34"/>
      <c r="G32" s="35"/>
      <c r="H32" s="33"/>
      <c r="I32" s="36"/>
      <c r="J32" s="34"/>
      <c r="K32" s="35"/>
      <c r="M32" s="37"/>
      <c r="N32" s="37"/>
      <c r="O32" s="37"/>
      <c r="P32" s="37"/>
    </row>
    <row r="33" spans="1:13" x14ac:dyDescent="0.15">
      <c r="A33" s="39" t="s">
        <v>27</v>
      </c>
      <c r="B33" s="38"/>
      <c r="C33" s="38"/>
      <c r="D33" s="38"/>
      <c r="E33" s="38"/>
      <c r="F33" s="38"/>
      <c r="G33" s="40"/>
      <c r="H33" s="40"/>
      <c r="I33" s="40"/>
      <c r="J33" s="40"/>
      <c r="K33" s="40"/>
      <c r="L33" s="38"/>
      <c r="M33" s="38"/>
    </row>
    <row r="34" spans="1:13" ht="40.5" customHeight="1" x14ac:dyDescent="0.15">
      <c r="A34" s="67" t="s">
        <v>36</v>
      </c>
      <c r="B34" s="68"/>
      <c r="C34" s="68"/>
      <c r="D34" s="68"/>
      <c r="E34" s="68"/>
      <c r="F34" s="68"/>
      <c r="G34" s="68"/>
      <c r="H34" s="68"/>
      <c r="I34" s="68"/>
      <c r="J34" s="68"/>
      <c r="K34" s="68"/>
      <c r="L34" s="68"/>
      <c r="M34" s="69"/>
    </row>
    <row r="35" spans="1:13" ht="20.25" customHeight="1" x14ac:dyDescent="0.15">
      <c r="A35" s="67" t="s">
        <v>33</v>
      </c>
      <c r="B35" s="68"/>
      <c r="C35" s="68"/>
      <c r="D35" s="68"/>
      <c r="E35" s="68"/>
      <c r="F35" s="68"/>
      <c r="G35" s="68"/>
      <c r="H35" s="68"/>
      <c r="I35" s="68"/>
      <c r="J35" s="68"/>
      <c r="K35" s="68"/>
      <c r="L35" s="68"/>
      <c r="M35" s="69"/>
    </row>
    <row r="36" spans="1:13" ht="21" customHeight="1" x14ac:dyDescent="0.15">
      <c r="A36" s="67" t="s">
        <v>34</v>
      </c>
      <c r="B36" s="68"/>
      <c r="C36" s="68"/>
      <c r="D36" s="68"/>
      <c r="E36" s="68"/>
      <c r="F36" s="68"/>
      <c r="G36" s="68"/>
      <c r="H36" s="68"/>
      <c r="I36" s="68"/>
      <c r="J36" s="68"/>
      <c r="K36" s="68"/>
      <c r="L36" s="68"/>
      <c r="M36" s="69"/>
    </row>
    <row r="37" spans="1:13" s="41" customFormat="1" ht="12.75" x14ac:dyDescent="0.15">
      <c r="A37" s="64" t="s">
        <v>32</v>
      </c>
      <c r="B37" s="65"/>
      <c r="C37" s="65"/>
      <c r="D37" s="65"/>
      <c r="E37" s="65"/>
      <c r="F37" s="65"/>
      <c r="G37" s="65"/>
      <c r="H37" s="65"/>
      <c r="I37" s="65"/>
      <c r="J37" s="65"/>
      <c r="K37" s="65"/>
      <c r="L37" s="65"/>
      <c r="M37" s="66"/>
    </row>
    <row r="38" spans="1:13" s="41" customFormat="1" ht="46.5" customHeight="1" x14ac:dyDescent="0.15">
      <c r="A38" s="67" t="s">
        <v>29</v>
      </c>
      <c r="B38" s="68"/>
      <c r="C38" s="68"/>
      <c r="D38" s="68"/>
      <c r="E38" s="68"/>
      <c r="F38" s="68"/>
      <c r="G38" s="68"/>
      <c r="H38" s="68"/>
      <c r="I38" s="68"/>
      <c r="J38" s="68"/>
      <c r="K38" s="68"/>
      <c r="L38" s="68"/>
      <c r="M38" s="69"/>
    </row>
    <row r="39" spans="1:13" s="41" customFormat="1" ht="30.75" customHeight="1" x14ac:dyDescent="0.15">
      <c r="A39" s="67" t="s">
        <v>31</v>
      </c>
      <c r="B39" s="68"/>
      <c r="C39" s="68"/>
      <c r="D39" s="68"/>
      <c r="E39" s="68"/>
      <c r="F39" s="68"/>
      <c r="G39" s="68"/>
      <c r="H39" s="68"/>
      <c r="I39" s="68"/>
      <c r="J39" s="68"/>
      <c r="K39" s="68"/>
      <c r="L39" s="68"/>
      <c r="M39" s="69"/>
    </row>
    <row r="40" spans="1:13" s="41" customFormat="1" ht="12.75" x14ac:dyDescent="0.15">
      <c r="A40" s="64" t="s">
        <v>30</v>
      </c>
      <c r="B40" s="65"/>
      <c r="C40" s="65"/>
      <c r="D40" s="65"/>
      <c r="E40" s="65"/>
      <c r="F40" s="65"/>
      <c r="G40" s="65"/>
      <c r="H40" s="65"/>
      <c r="I40" s="65"/>
      <c r="J40" s="65"/>
      <c r="K40" s="65"/>
      <c r="L40" s="65"/>
      <c r="M40" s="66"/>
    </row>
    <row r="41" spans="1:13" s="41" customFormat="1" ht="12.75" x14ac:dyDescent="0.15">
      <c r="G41" s="42"/>
      <c r="H41" s="42"/>
      <c r="I41" s="42"/>
      <c r="J41" s="42"/>
      <c r="K41" s="42"/>
    </row>
    <row r="42" spans="1:13" s="41" customFormat="1" ht="12.75" x14ac:dyDescent="0.15">
      <c r="G42" s="42"/>
      <c r="H42" s="42"/>
      <c r="I42" s="42"/>
      <c r="J42" s="42"/>
      <c r="K42" s="42"/>
    </row>
  </sheetData>
  <mergeCells count="11">
    <mergeCell ref="A38:M38"/>
    <mergeCell ref="A39:M39"/>
    <mergeCell ref="A40:M40"/>
    <mergeCell ref="A34:M34"/>
    <mergeCell ref="A35:M35"/>
    <mergeCell ref="A36:M36"/>
    <mergeCell ref="D1:D2"/>
    <mergeCell ref="E1:E2"/>
    <mergeCell ref="H1:H2"/>
    <mergeCell ref="I1:I2"/>
    <mergeCell ref="A37:M37"/>
  </mergeCells>
  <pageMargins left="0.75" right="0.75" top="0.5" bottom="0.25" header="0.03" footer="0.03"/>
  <pageSetup paperSize="5" fitToHeight="0" orientation="landscape" r:id="rId1"/>
  <headerFooter>
    <oddHeader xml:space="preserve">&amp;L&amp;G&amp;C&amp;"Microsoft Sans Serif,Bold"Valley Community Services Board (VCSB)
Adopted FY 2026 Operating Budget (June 25, 2025)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B5B4-710D-470C-AE5E-5D0E92C2A5C2}">
  <dimension ref="A1:F14"/>
  <sheetViews>
    <sheetView workbookViewId="0">
      <selection activeCell="C22" sqref="C22"/>
    </sheetView>
  </sheetViews>
  <sheetFormatPr defaultRowHeight="10.5" x14ac:dyDescent="0.15"/>
  <cols>
    <col min="2" max="2" width="47" bestFit="1" customWidth="1"/>
    <col min="3" max="3" width="12.6640625" bestFit="1" customWidth="1"/>
    <col min="4" max="4" width="102.33203125" bestFit="1" customWidth="1"/>
  </cols>
  <sheetData>
    <row r="1" spans="1:6" ht="15" x14ac:dyDescent="0.25">
      <c r="A1" s="46"/>
      <c r="B1" s="47"/>
      <c r="C1" s="50"/>
      <c r="D1" s="50"/>
      <c r="E1" s="51"/>
      <c r="F1" s="46"/>
    </row>
    <row r="2" spans="1:6" ht="15" x14ac:dyDescent="0.25">
      <c r="A2" s="46"/>
      <c r="B2" s="49" t="s">
        <v>38</v>
      </c>
      <c r="C2" s="48"/>
      <c r="D2" s="50"/>
      <c r="E2" s="51"/>
      <c r="F2" s="46"/>
    </row>
    <row r="3" spans="1:6" ht="15" x14ac:dyDescent="0.25">
      <c r="A3" s="46"/>
      <c r="B3" s="53" t="s">
        <v>39</v>
      </c>
      <c r="C3" s="54" t="e">
        <f>SUM(#REF!,#REF!,#REF!)</f>
        <v>#REF!</v>
      </c>
      <c r="D3" s="50" t="s">
        <v>40</v>
      </c>
      <c r="E3" s="51"/>
      <c r="F3" s="46"/>
    </row>
    <row r="4" spans="1:6" ht="15" x14ac:dyDescent="0.25">
      <c r="A4" s="46"/>
      <c r="B4" s="53" t="s">
        <v>41</v>
      </c>
      <c r="C4" s="54" t="e">
        <f>SUM(#REF!,#REF!,#REF!,#REF!)</f>
        <v>#REF!</v>
      </c>
      <c r="D4" s="50" t="s">
        <v>42</v>
      </c>
      <c r="E4" s="51"/>
      <c r="F4" s="46"/>
    </row>
    <row r="5" spans="1:6" ht="15" x14ac:dyDescent="0.25">
      <c r="A5" s="46"/>
      <c r="B5" s="53" t="s">
        <v>43</v>
      </c>
      <c r="C5" s="54" t="e">
        <f>SUM(#REF!,#REF!,#REF!,#REF!,#REF!)</f>
        <v>#REF!</v>
      </c>
      <c r="D5" s="50" t="s">
        <v>44</v>
      </c>
      <c r="E5" s="51"/>
      <c r="F5" s="46"/>
    </row>
    <row r="6" spans="1:6" ht="15" x14ac:dyDescent="0.25">
      <c r="A6" s="46"/>
      <c r="B6" s="53" t="s">
        <v>45</v>
      </c>
      <c r="C6" s="54" t="e">
        <f>+#REF!-#REF!</f>
        <v>#REF!</v>
      </c>
      <c r="D6" s="50" t="s">
        <v>46</v>
      </c>
      <c r="E6" s="51"/>
      <c r="F6" s="46"/>
    </row>
    <row r="7" spans="1:6" ht="15" x14ac:dyDescent="0.25">
      <c r="A7" s="46"/>
      <c r="B7" s="55" t="s">
        <v>47</v>
      </c>
      <c r="C7" s="56" t="e">
        <f>+#REF!</f>
        <v>#REF!</v>
      </c>
      <c r="D7" s="50" t="s">
        <v>48</v>
      </c>
      <c r="E7" s="51"/>
      <c r="F7" s="46"/>
    </row>
    <row r="8" spans="1:6" ht="15" x14ac:dyDescent="0.25">
      <c r="A8" s="46"/>
      <c r="B8" s="55" t="s">
        <v>49</v>
      </c>
      <c r="C8" s="56" t="e">
        <f>+#REF!</f>
        <v>#REF!</v>
      </c>
      <c r="D8" s="50" t="s">
        <v>50</v>
      </c>
      <c r="E8" s="51"/>
      <c r="F8" s="46"/>
    </row>
    <row r="9" spans="1:6" ht="15" x14ac:dyDescent="0.25">
      <c r="A9" s="46"/>
      <c r="B9" s="55" t="s">
        <v>51</v>
      </c>
      <c r="C9" s="56" t="e">
        <f>SUM(#REF!,#REF!,)</f>
        <v>#REF!</v>
      </c>
      <c r="D9" s="50" t="s">
        <v>52</v>
      </c>
      <c r="E9" s="51"/>
      <c r="F9" s="46"/>
    </row>
    <row r="10" spans="1:6" ht="15" x14ac:dyDescent="0.25">
      <c r="A10" s="57" t="s">
        <v>53</v>
      </c>
      <c r="B10" s="58" t="s">
        <v>54</v>
      </c>
      <c r="C10" s="59" t="e">
        <f>+SUM(C3:C9)</f>
        <v>#REF!</v>
      </c>
      <c r="D10" s="50"/>
      <c r="E10" s="51"/>
      <c r="F10" s="52"/>
    </row>
    <row r="11" spans="1:6" ht="15" x14ac:dyDescent="0.25">
      <c r="A11" s="60" t="e">
        <f>+C11/$C$13</f>
        <v>#REF!</v>
      </c>
      <c r="B11" s="58" t="s">
        <v>55</v>
      </c>
      <c r="C11" s="59" t="e">
        <f>+SUM(C3:C6)</f>
        <v>#REF!</v>
      </c>
      <c r="D11" s="61" t="s">
        <v>56</v>
      </c>
      <c r="E11" s="51"/>
      <c r="F11" s="46"/>
    </row>
    <row r="12" spans="1:6" ht="15" x14ac:dyDescent="0.25">
      <c r="A12" s="60" t="e">
        <f>+C12/$C$13</f>
        <v>#REF!</v>
      </c>
      <c r="B12" s="58" t="s">
        <v>57</v>
      </c>
      <c r="C12" s="59" t="e">
        <f>+SUM(C7:C9)</f>
        <v>#REF!</v>
      </c>
      <c r="D12" s="61" t="s">
        <v>58</v>
      </c>
      <c r="E12" s="51"/>
      <c r="F12" s="46"/>
    </row>
    <row r="13" spans="1:6" ht="15" x14ac:dyDescent="0.25">
      <c r="A13" s="60" t="e">
        <f>+C13/$C$13</f>
        <v>#REF!</v>
      </c>
      <c r="B13" s="58" t="s">
        <v>59</v>
      </c>
      <c r="C13" s="59" t="e">
        <f>+C11+C12</f>
        <v>#REF!</v>
      </c>
      <c r="D13" s="61"/>
      <c r="E13" s="51"/>
      <c r="F13" s="46"/>
    </row>
    <row r="14" spans="1:6" ht="15" x14ac:dyDescent="0.25">
      <c r="A14" s="46"/>
      <c r="B14" s="46"/>
      <c r="C14" s="48"/>
      <c r="D14" s="50"/>
      <c r="E14" s="51"/>
      <c r="F14" s="4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DA4E63AA7919459F32C0CC7029808B" ma:contentTypeVersion="18" ma:contentTypeDescription="Create a new document." ma:contentTypeScope="" ma:versionID="7f1bf3ba0efd436ebe3a6e6f972f8d25">
  <xsd:schema xmlns:xsd="http://www.w3.org/2001/XMLSchema" xmlns:xs="http://www.w3.org/2001/XMLSchema" xmlns:p="http://schemas.microsoft.com/office/2006/metadata/properties" xmlns:ns2="0f1f7d10-2ab0-4de8-8ab0-8d55e11c4418" xmlns:ns3="d4fd8da5-7aff-45b9-9cc8-ee69f7169a7e" xmlns:ns4="8187669c-270e-4efd-9074-a6fa6e71f72f" xmlns:ns5="b0fa0649-fdad-479e-8620-ea8671152d24" targetNamespace="http://schemas.microsoft.com/office/2006/metadata/properties" ma:root="true" ma:fieldsID="8a71acd37804319ed3451ef5cd3c007d" ns2:_="" ns3:_="" ns4:_="" ns5:_="">
    <xsd:import namespace="0f1f7d10-2ab0-4de8-8ab0-8d55e11c4418"/>
    <xsd:import namespace="d4fd8da5-7aff-45b9-9cc8-ee69f7169a7e"/>
    <xsd:import namespace="8187669c-270e-4efd-9074-a6fa6e71f72f"/>
    <xsd:import namespace="b0fa0649-fdad-479e-8620-ea8671152d24"/>
    <xsd:element name="properties">
      <xsd:complexType>
        <xsd:sequence>
          <xsd:element name="documentManagement">
            <xsd:complexType>
              <xsd:all>
                <xsd:element ref="ns2:SharedWithUsers" minOccurs="0"/>
                <xsd:element ref="ns2:SharedWithDetails" minOccurs="0"/>
                <xsd:element ref="ns3:LastSharedByTime" minOccurs="0"/>
                <xsd:element ref="ns3:LastSharedByUser"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lcf76f155ced4ddcb4097134ff3c332f" minOccurs="0"/>
                <xsd:element ref="ns5:TaxCatchAll" minOccurs="0"/>
                <xsd:element ref="ns4:MediaServiceObjectDetectorVersions" minOccurs="0"/>
                <xsd:element ref="ns4:MediaServiceSearchPropertie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1f7d10-2ab0-4de8-8ab0-8d55e11c441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fd8da5-7aff-45b9-9cc8-ee69f7169a7e" elementFormDefault="qualified">
    <xsd:import namespace="http://schemas.microsoft.com/office/2006/documentManagement/types"/>
    <xsd:import namespace="http://schemas.microsoft.com/office/infopath/2007/PartnerControls"/>
    <xsd:element name="LastSharedByTime" ma:index="10" nillable="true" ma:displayName="Last Shared By Time" ma:description="" ma:internalName="LastSharedByTime" ma:readOnly="true">
      <xsd:simpleType>
        <xsd:restriction base="dms:DateTime"/>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87669c-270e-4efd-9074-a6fa6e71f72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b70afcc-0926-44a5-b8f8-f9affb6741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0fa0649-fdad-479e-8620-ea8671152d2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23b6a15-93fd-4c8f-93a3-c8d5c3bd25df}" ma:internalName="TaxCatchAll" ma:showField="CatchAllData" ma:web="b0fa0649-fdad-479e-8620-ea8671152d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87669c-270e-4efd-9074-a6fa6e71f72f">
      <Terms xmlns="http://schemas.microsoft.com/office/infopath/2007/PartnerControls"/>
    </lcf76f155ced4ddcb4097134ff3c332f>
    <TaxCatchAll xmlns="b0fa0649-fdad-479e-8620-ea8671152d24" xsi:nil="true"/>
  </documentManagement>
</p:properties>
</file>

<file path=customXml/itemProps1.xml><?xml version="1.0" encoding="utf-8"?>
<ds:datastoreItem xmlns:ds="http://schemas.openxmlformats.org/officeDocument/2006/customXml" ds:itemID="{209F3969-0563-4748-B94C-79BEBC125B0E}">
  <ds:schemaRefs>
    <ds:schemaRef ds:uri="http://schemas.microsoft.com/sharepoint/v3/contenttype/forms"/>
  </ds:schemaRefs>
</ds:datastoreItem>
</file>

<file path=customXml/itemProps2.xml><?xml version="1.0" encoding="utf-8"?>
<ds:datastoreItem xmlns:ds="http://schemas.openxmlformats.org/officeDocument/2006/customXml" ds:itemID="{2ED69C97-0FF2-4630-AED8-DC025359B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1f7d10-2ab0-4de8-8ab0-8d55e11c4418"/>
    <ds:schemaRef ds:uri="d4fd8da5-7aff-45b9-9cc8-ee69f7169a7e"/>
    <ds:schemaRef ds:uri="8187669c-270e-4efd-9074-a6fa6e71f72f"/>
    <ds:schemaRef ds:uri="b0fa0649-fdad-479e-8620-ea8671152d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C63CCF-347E-43D6-A86F-C720E8D0D12D}">
  <ds:schemaRefs>
    <ds:schemaRef ds:uri="http://schemas.microsoft.com/office/2006/metadata/properties"/>
    <ds:schemaRef ds:uri="http://schemas.microsoft.com/office/infopath/2007/PartnerControls"/>
    <ds:schemaRef ds:uri="8187669c-270e-4efd-9074-a6fa6e71f72f"/>
    <ds:schemaRef ds:uri="b0fa0649-fdad-479e-8620-ea8671152d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 2026 Adopted Budget</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Sandy</dc:creator>
  <cp:lastModifiedBy>Tammy Dubose</cp:lastModifiedBy>
  <cp:lastPrinted>2025-07-07T20:46:05Z</cp:lastPrinted>
  <dcterms:created xsi:type="dcterms:W3CDTF">2025-06-25T14:51:31Z</dcterms:created>
  <dcterms:modified xsi:type="dcterms:W3CDTF">2025-07-10T15:56:25Z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0x010100BADA4E63AA7919459F32C0CC7029808B</vt:lpwstr>
  </property>
  <property fmtid="{D5CDD505-2E9C-101B-9397-08002B2CF9AE}" pid="3" name="MediaServiceImageTags">
    <vt:lpwstr/>
  </property>
</Properties>
</file>